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W:\Рябий\ПЕВ\грудень 2025 зміни перерахунок інші\"/>
    </mc:Choice>
  </mc:AlternateContent>
  <xr:revisionPtr revIDLastSave="0" documentId="13_ncr:1_{60283244-24FE-47D3-B641-AEA58C84A0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озрахунок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F41" i="1"/>
  <c r="F43" i="1" s="1"/>
  <c r="C34" i="1"/>
  <c r="C33" i="1"/>
  <c r="C32" i="1"/>
  <c r="C31" i="1" s="1"/>
  <c r="C30" i="1"/>
  <c r="C29" i="1"/>
  <c r="C28" i="1"/>
  <c r="C27" i="1" s="1"/>
  <c r="E26" i="1"/>
  <c r="C26" i="1" s="1"/>
  <c r="C25" i="1"/>
  <c r="C24" i="1"/>
  <c r="C23" i="1"/>
  <c r="C22" i="1" s="1"/>
  <c r="D22" i="1"/>
  <c r="C21" i="1"/>
  <c r="C20" i="1"/>
  <c r="C19" i="1"/>
  <c r="C18" i="1"/>
  <c r="C17" i="1"/>
  <c r="D16" i="1"/>
  <c r="C16" i="1" s="1"/>
  <c r="C15" i="1" s="1"/>
  <c r="F15" i="1"/>
  <c r="E15" i="1"/>
  <c r="D15" i="1"/>
  <c r="F14" i="1"/>
  <c r="D14" i="1"/>
  <c r="D41" i="1" s="1"/>
  <c r="D43" i="1" l="1"/>
  <c r="C14" i="1"/>
  <c r="C41" i="1" s="1"/>
  <c r="F44" i="1"/>
  <c r="E22" i="1"/>
  <c r="E14" i="1" s="1"/>
  <c r="E41" i="1" s="1"/>
  <c r="E43" i="1" l="1"/>
  <c r="E44" i="1" s="1"/>
  <c r="C43" i="1"/>
  <c r="C44" i="1" s="1"/>
  <c r="D44" i="1"/>
</calcChain>
</file>

<file path=xl/sharedStrings.xml><?xml version="1.0" encoding="utf-8"?>
<sst xmlns="http://schemas.openxmlformats.org/spreadsheetml/2006/main" count="104" uniqueCount="57">
  <si>
    <t>ЗАТВЕРДЖЕНО</t>
  </si>
  <si>
    <t>Наказ директора</t>
  </si>
  <si>
    <r>
      <rPr>
        <u/>
        <sz val="11"/>
        <color theme="1"/>
        <rFont val="Calibri"/>
        <family val="2"/>
        <charset val="204"/>
        <scheme val="minor"/>
      </rPr>
      <t>02.01.2026</t>
    </r>
    <r>
      <rPr>
        <sz val="11"/>
        <color theme="1"/>
        <rFont val="Calibri"/>
        <family val="2"/>
        <scheme val="minor"/>
      </rPr>
      <t xml:space="preserve">  №</t>
    </r>
    <r>
      <rPr>
        <u/>
        <sz val="11"/>
        <color theme="1"/>
        <rFont val="Calibri"/>
        <family val="2"/>
        <charset val="204"/>
        <scheme val="minor"/>
      </rPr>
      <t xml:space="preserve"> 01</t>
    </r>
  </si>
  <si>
    <t xml:space="preserve">РОЗРАХУНОК </t>
  </si>
  <si>
    <r>
      <t xml:space="preserve">коефіцієнту перерахунку вартості теплової енергії / послуги з постачання теплової енергії для категорії  </t>
    </r>
    <r>
      <rPr>
        <b/>
        <u/>
        <sz val="14"/>
        <color theme="1"/>
        <rFont val="Times New Roman"/>
        <family val="1"/>
        <charset val="204"/>
      </rPr>
      <t>"інші споживачі"</t>
    </r>
  </si>
  <si>
    <t>Тариф закупки природного газу, без ПДВ</t>
  </si>
  <si>
    <r>
      <t>грн за 1000м</t>
    </r>
    <r>
      <rPr>
        <vertAlign val="superscript"/>
        <sz val="14"/>
        <color theme="1"/>
        <rFont val="Times New Roman"/>
        <family val="1"/>
        <charset val="204"/>
      </rPr>
      <t>3</t>
    </r>
  </si>
  <si>
    <t>Тариф на послуги  транспортування природного газу, без ПДВ</t>
  </si>
  <si>
    <t>Один. виміру</t>
  </si>
  <si>
    <t>за грудень 2025 року</t>
  </si>
  <si>
    <t>Теплова енергія</t>
  </si>
  <si>
    <t>в т.ч.</t>
  </si>
  <si>
    <t>виробництво</t>
  </si>
  <si>
    <t>транспортування</t>
  </si>
  <si>
    <t>постачання</t>
  </si>
  <si>
    <t>Виробнича собівартість, зокрема:</t>
  </si>
  <si>
    <t>тис.грн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</si>
  <si>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</si>
  <si>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</si>
  <si>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</si>
  <si>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</si>
  <si>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</si>
  <si>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матеріали, запасні частини та інші матеріальні ресурси</t>
  </si>
  <si>
    <t>прямі витрати на оплату праці</t>
  </si>
  <si>
    <t>інші прямі витрати, зокрема:</t>
  </si>
  <si>
    <t>відрахування на соціальні заходи</t>
  </si>
  <si>
    <t>амортизаційні відрахування</t>
  </si>
  <si>
    <t>інші прямі витрати</t>
  </si>
  <si>
    <t>витрати на покриття втрат теплової енергії в теплових мережах</t>
  </si>
  <si>
    <t>Загальновиробни-чі витрати</t>
  </si>
  <si>
    <t>витрати на оплату праці</t>
  </si>
  <si>
    <t xml:space="preserve">інші витрати </t>
  </si>
  <si>
    <t>Адміністративні витрати</t>
  </si>
  <si>
    <t>інші витрати</t>
  </si>
  <si>
    <t>Витрати на збут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</si>
  <si>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</si>
  <si>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</si>
  <si>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</si>
  <si>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</si>
  <si>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</si>
  <si>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Вартість теплової енергії</t>
  </si>
  <si>
    <t>Колектор, всього</t>
  </si>
  <si>
    <t>Гкал</t>
  </si>
  <si>
    <t>Втрати теплової енергії в мережах</t>
  </si>
  <si>
    <t>Обсяг реалізації теплової енергії власним споживачам</t>
  </si>
  <si>
    <t>Тариф на теплову енергію</t>
  </si>
  <si>
    <t>грн/Гкал</t>
  </si>
  <si>
    <t>ПДВ</t>
  </si>
  <si>
    <t>Тариф на послугу з поствчвння теплової енергії</t>
  </si>
  <si>
    <t>Начальник ПЕВ</t>
  </si>
  <si>
    <t>Марина ЯКОВІШИНА</t>
  </si>
  <si>
    <t>Начальник ВЕР</t>
  </si>
  <si>
    <t>Вікторія РЕЗНИЧЕНКО</t>
  </si>
  <si>
    <t xml:space="preserve"> </t>
  </si>
  <si>
    <t>Перераховані тарифи з урахуванням ціни природного газу 21845,633 грн за 1000 м3 (Вп)</t>
  </si>
  <si>
    <t>Тарифи, встановлені рішенням виконавчого комітету Дніпровської міської ради від 30.09.2025 №13-30/9 (Вт)</t>
  </si>
  <si>
    <t>Коефіцієнт перерахунку (К = Вп / 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</si>
</sst>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0"/>
    <numFmt numFmtId="167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164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/>
    <xf numFmtId="0" fontId="8" fillId="2" borderId="1" xfId="0" applyFont="1" applyFill="1" applyBorder="1"/>
    <xf numFmtId="2" fontId="14" fillId="2" borderId="1" xfId="0" applyNumberFormat="1" applyFont="1" applyFill="1" applyBorder="1"/>
    <xf numFmtId="0" fontId="9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165" fontId="16" fillId="2" borderId="1" xfId="0" applyNumberFormat="1" applyFont="1" applyFill="1" applyBorder="1"/>
    <xf numFmtId="2" fontId="17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/>
    <xf numFmtId="0" fontId="16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166" fontId="19" fillId="2" borderId="1" xfId="0" applyNumberFormat="1" applyFont="1" applyFill="1" applyBorder="1" applyAlignment="1">
      <alignment vertical="center" wrapText="1"/>
    </xf>
    <xf numFmtId="167" fontId="19" fillId="2" borderId="0" xfId="0" applyNumberFormat="1" applyFont="1" applyFill="1" applyAlignment="1">
      <alignment vertical="center" wrapText="1"/>
    </xf>
    <xf numFmtId="0" fontId="8" fillId="2" borderId="0" xfId="0" applyFont="1" applyFill="1"/>
    <xf numFmtId="2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15" fillId="2" borderId="2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164" fontId="16" fillId="2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topLeftCell="A43" workbookViewId="0">
      <selection activeCell="C59" sqref="C59"/>
    </sheetView>
  </sheetViews>
  <sheetFormatPr defaultRowHeight="15" x14ac:dyDescent="0.25"/>
  <cols>
    <col min="1" max="1" width="36.28515625" style="1" customWidth="1"/>
    <col min="2" max="2" width="9.5703125" style="1" customWidth="1"/>
    <col min="3" max="3" width="15.42578125" style="1" customWidth="1"/>
    <col min="4" max="4" width="13.28515625" style="1" customWidth="1"/>
    <col min="5" max="5" width="13.140625" style="1" customWidth="1"/>
    <col min="6" max="6" width="11.42578125" style="1" customWidth="1"/>
  </cols>
  <sheetData>
    <row r="1" spans="1:6" ht="15" customHeight="1" x14ac:dyDescent="0.25">
      <c r="E1" s="53" t="s">
        <v>0</v>
      </c>
      <c r="F1" s="53"/>
    </row>
    <row r="2" spans="1:6" ht="15" customHeight="1" x14ac:dyDescent="0.25">
      <c r="E2" s="53" t="s">
        <v>1</v>
      </c>
      <c r="F2" s="53"/>
    </row>
    <row r="3" spans="1:6" x14ac:dyDescent="0.25">
      <c r="E3" s="58" t="s">
        <v>2</v>
      </c>
      <c r="F3" s="53"/>
    </row>
    <row r="5" spans="1:6" ht="18.75" x14ac:dyDescent="0.3">
      <c r="A5" s="54" t="s">
        <v>3</v>
      </c>
      <c r="B5" s="54"/>
      <c r="C5" s="54"/>
      <c r="D5" s="54"/>
      <c r="E5" s="54"/>
      <c r="F5" s="54"/>
    </row>
    <row r="6" spans="1:6" ht="46.5" customHeight="1" x14ac:dyDescent="0.3">
      <c r="A6" s="55" t="s">
        <v>4</v>
      </c>
      <c r="B6" s="55"/>
      <c r="C6" s="55"/>
      <c r="D6" s="55"/>
      <c r="E6" s="55"/>
      <c r="F6" s="55"/>
    </row>
    <row r="7" spans="1:6" ht="18.75" x14ac:dyDescent="0.3">
      <c r="A7" s="3"/>
      <c r="B7" s="3"/>
      <c r="C7" s="3"/>
      <c r="D7" s="3"/>
      <c r="E7" s="3"/>
      <c r="F7" s="3"/>
    </row>
    <row r="8" spans="1:6" ht="22.5" x14ac:dyDescent="0.3">
      <c r="A8" s="56" t="s">
        <v>5</v>
      </c>
      <c r="B8" s="56"/>
      <c r="C8" s="56"/>
      <c r="D8" s="2">
        <v>21845.633000000002</v>
      </c>
      <c r="E8" s="57" t="s">
        <v>6</v>
      </c>
      <c r="F8" s="57"/>
    </row>
    <row r="9" spans="1:6" ht="44.25" customHeight="1" x14ac:dyDescent="0.25">
      <c r="A9" s="46" t="s">
        <v>7</v>
      </c>
      <c r="B9" s="46"/>
      <c r="C9" s="46"/>
      <c r="D9" s="4">
        <v>552.16700000000003</v>
      </c>
      <c r="E9" s="47" t="s">
        <v>6</v>
      </c>
      <c r="F9" s="47"/>
    </row>
    <row r="10" spans="1:6" ht="24.75" customHeight="1" x14ac:dyDescent="0.3">
      <c r="A10" s="5"/>
      <c r="B10" s="5"/>
      <c r="C10" s="48"/>
      <c r="D10" s="48"/>
      <c r="E10" s="48"/>
      <c r="F10" s="48"/>
    </row>
    <row r="11" spans="1:6" ht="41.1" customHeight="1" x14ac:dyDescent="0.25">
      <c r="A11" s="49"/>
      <c r="B11" s="50" t="s">
        <v>8</v>
      </c>
      <c r="C11" s="51" t="s">
        <v>9</v>
      </c>
      <c r="D11" s="52"/>
      <c r="E11" s="52"/>
      <c r="F11" s="52"/>
    </row>
    <row r="12" spans="1:6" ht="15" customHeight="1" x14ac:dyDescent="0.25">
      <c r="A12" s="49"/>
      <c r="B12" s="50"/>
      <c r="C12" s="52" t="s">
        <v>10</v>
      </c>
      <c r="D12" s="42" t="s">
        <v>11</v>
      </c>
      <c r="E12" s="42"/>
      <c r="F12" s="42"/>
    </row>
    <row r="13" spans="1:6" ht="30" x14ac:dyDescent="0.25">
      <c r="A13" s="49"/>
      <c r="B13" s="50"/>
      <c r="C13" s="52"/>
      <c r="D13" s="6" t="s">
        <v>12</v>
      </c>
      <c r="E13" s="6" t="s">
        <v>13</v>
      </c>
      <c r="F13" s="6" t="s">
        <v>14</v>
      </c>
    </row>
    <row r="14" spans="1:6" ht="15.75" x14ac:dyDescent="0.25">
      <c r="A14" s="7" t="s">
        <v>15</v>
      </c>
      <c r="B14" s="8" t="s">
        <v>16</v>
      </c>
      <c r="C14" s="9">
        <f>C15+C21+C27+C22</f>
        <v>16101.970000000001</v>
      </c>
      <c r="D14" s="9">
        <f>D15+D21+D27+D22</f>
        <v>11928.97</v>
      </c>
      <c r="E14" s="9">
        <f>E15+E21+H11+E27+E22</f>
        <v>3975.37</v>
      </c>
      <c r="F14" s="9">
        <f>F15+F21+I11+F27+F22</f>
        <v>197.63</v>
      </c>
    </row>
    <row r="15" spans="1:6" ht="15.75" x14ac:dyDescent="0.25">
      <c r="A15" s="7" t="s">
        <v>17</v>
      </c>
      <c r="B15" s="8" t="s">
        <v>16</v>
      </c>
      <c r="C15" s="9">
        <f>SUM(C16:C20)</f>
        <v>10609.32</v>
      </c>
      <c r="D15" s="9">
        <f>SUM(D16:D20)</f>
        <v>9829.6999999999989</v>
      </c>
      <c r="E15" s="9">
        <f t="shared" ref="E15:F15" si="0">SUM(E16:E20)</f>
        <v>777.37</v>
      </c>
      <c r="F15" s="9">
        <f t="shared" si="0"/>
        <v>2.25</v>
      </c>
    </row>
    <row r="16" spans="1:6" ht="15.75" x14ac:dyDescent="0.25">
      <c r="A16" s="7" t="s">
        <v>18</v>
      </c>
      <c r="B16" s="8" t="s">
        <v>16</v>
      </c>
      <c r="C16" s="7">
        <f>D16+E16+F16</f>
        <v>0</v>
      </c>
      <c r="D16" s="9">
        <f>L7</f>
        <v>0</v>
      </c>
      <c r="E16" s="10"/>
      <c r="F16" s="10"/>
    </row>
    <row r="17" spans="1:6" ht="15.75" x14ac:dyDescent="0.25">
      <c r="A17" s="7" t="s">
        <v>19</v>
      </c>
      <c r="B17" s="8" t="s">
        <v>16</v>
      </c>
      <c r="C17" s="7">
        <f t="shared" ref="C17:C21" si="1">D17+E17+F17</f>
        <v>662.2</v>
      </c>
      <c r="D17" s="9">
        <v>416.65</v>
      </c>
      <c r="E17" s="11">
        <v>245.55</v>
      </c>
      <c r="F17" s="10"/>
    </row>
    <row r="18" spans="1:6" ht="15.75" x14ac:dyDescent="0.25">
      <c r="A18" s="7" t="s">
        <v>20</v>
      </c>
      <c r="B18" s="8" t="s">
        <v>16</v>
      </c>
      <c r="C18" s="7">
        <f t="shared" si="1"/>
        <v>9338.2199999999993</v>
      </c>
      <c r="D18" s="9">
        <v>9338.2199999999993</v>
      </c>
      <c r="E18" s="10"/>
      <c r="F18" s="10"/>
    </row>
    <row r="19" spans="1:6" ht="31.5" x14ac:dyDescent="0.25">
      <c r="A19" s="7" t="s">
        <v>21</v>
      </c>
      <c r="B19" s="8" t="s">
        <v>16</v>
      </c>
      <c r="C19" s="7">
        <f t="shared" si="1"/>
        <v>18.22</v>
      </c>
      <c r="D19" s="9">
        <v>5.52</v>
      </c>
      <c r="E19" s="11">
        <v>12.7</v>
      </c>
      <c r="F19" s="10"/>
    </row>
    <row r="20" spans="1:6" ht="31.5" x14ac:dyDescent="0.25">
      <c r="A20" s="7" t="s">
        <v>22</v>
      </c>
      <c r="B20" s="8" t="s">
        <v>16</v>
      </c>
      <c r="C20" s="7">
        <f t="shared" si="1"/>
        <v>590.68000000000006</v>
      </c>
      <c r="D20" s="9">
        <v>69.31</v>
      </c>
      <c r="E20" s="11">
        <v>519.12</v>
      </c>
      <c r="F20" s="10">
        <v>2.25</v>
      </c>
    </row>
    <row r="21" spans="1:6" ht="15.75" x14ac:dyDescent="0.25">
      <c r="A21" s="7" t="s">
        <v>23</v>
      </c>
      <c r="B21" s="8" t="s">
        <v>16</v>
      </c>
      <c r="C21" s="7">
        <f t="shared" si="1"/>
        <v>2227.0899999999997</v>
      </c>
      <c r="D21" s="9">
        <v>1087.6199999999999</v>
      </c>
      <c r="E21" s="11">
        <v>988.31</v>
      </c>
      <c r="F21" s="10">
        <v>151.16</v>
      </c>
    </row>
    <row r="22" spans="1:6" ht="15.75" x14ac:dyDescent="0.25">
      <c r="A22" s="7" t="s">
        <v>24</v>
      </c>
      <c r="B22" s="8" t="s">
        <v>16</v>
      </c>
      <c r="C22" s="9">
        <f t="shared" ref="C22" si="2">C23+C24+C25+C26</f>
        <v>3086.9400000000005</v>
      </c>
      <c r="D22" s="9">
        <f>D23+D24+D25+D26</f>
        <v>872.94</v>
      </c>
      <c r="E22" s="9">
        <f>E23+E24+E25+E26</f>
        <v>2171.67</v>
      </c>
      <c r="F22" s="9">
        <v>42.33</v>
      </c>
    </row>
    <row r="23" spans="1:6" ht="15.75" x14ac:dyDescent="0.25">
      <c r="A23" s="7" t="s">
        <v>25</v>
      </c>
      <c r="B23" s="8" t="s">
        <v>16</v>
      </c>
      <c r="C23" s="7">
        <f t="shared" ref="C23:C26" si="3">D23+E23+F23</f>
        <v>489.96000000000004</v>
      </c>
      <c r="D23" s="9">
        <v>239.28</v>
      </c>
      <c r="E23" s="11">
        <v>217.43</v>
      </c>
      <c r="F23" s="10">
        <v>33.25</v>
      </c>
    </row>
    <row r="24" spans="1:6" ht="15.75" x14ac:dyDescent="0.25">
      <c r="A24" s="7" t="s">
        <v>26</v>
      </c>
      <c r="B24" s="8" t="s">
        <v>16</v>
      </c>
      <c r="C24" s="7">
        <f t="shared" si="3"/>
        <v>668.15</v>
      </c>
      <c r="D24" s="9">
        <v>138.24</v>
      </c>
      <c r="E24" s="11">
        <v>529.61</v>
      </c>
      <c r="F24" s="10">
        <v>0.3</v>
      </c>
    </row>
    <row r="25" spans="1:6" ht="15.75" x14ac:dyDescent="0.25">
      <c r="A25" s="7" t="s">
        <v>27</v>
      </c>
      <c r="B25" s="8" t="s">
        <v>16</v>
      </c>
      <c r="C25" s="7">
        <f t="shared" si="3"/>
        <v>1928.8300000000002</v>
      </c>
      <c r="D25" s="9">
        <v>495.42</v>
      </c>
      <c r="E25" s="11">
        <v>1424.63</v>
      </c>
      <c r="F25" s="10">
        <v>8.7799999999999994</v>
      </c>
    </row>
    <row r="26" spans="1:6" ht="47.25" x14ac:dyDescent="0.25">
      <c r="A26" s="7" t="s">
        <v>28</v>
      </c>
      <c r="B26" s="8" t="s">
        <v>16</v>
      </c>
      <c r="C26" s="7">
        <f t="shared" si="3"/>
        <v>0</v>
      </c>
      <c r="D26" s="9"/>
      <c r="E26" s="11">
        <f>K10</f>
        <v>0</v>
      </c>
      <c r="F26" s="10"/>
    </row>
    <row r="27" spans="1:6" ht="15.75" x14ac:dyDescent="0.25">
      <c r="A27" s="7" t="s">
        <v>29</v>
      </c>
      <c r="B27" s="8" t="s">
        <v>16</v>
      </c>
      <c r="C27" s="9">
        <f>C28+C29+C30</f>
        <v>178.62</v>
      </c>
      <c r="D27" s="9">
        <v>138.71</v>
      </c>
      <c r="E27" s="9">
        <v>38.020000000000003</v>
      </c>
      <c r="F27" s="9">
        <v>1.89</v>
      </c>
    </row>
    <row r="28" spans="1:6" ht="15.75" x14ac:dyDescent="0.25">
      <c r="A28" s="7" t="s">
        <v>30</v>
      </c>
      <c r="B28" s="8" t="s">
        <v>16</v>
      </c>
      <c r="C28" s="7">
        <f t="shared" ref="C28:C30" si="4">D28+E28+F28</f>
        <v>115.96</v>
      </c>
      <c r="D28" s="9">
        <v>90.05</v>
      </c>
      <c r="E28" s="11">
        <v>24.68</v>
      </c>
      <c r="F28" s="10">
        <v>1.23</v>
      </c>
    </row>
    <row r="29" spans="1:6" ht="15.75" x14ac:dyDescent="0.25">
      <c r="A29" s="7" t="s">
        <v>25</v>
      </c>
      <c r="B29" s="8" t="s">
        <v>16</v>
      </c>
      <c r="C29" s="7">
        <f t="shared" si="4"/>
        <v>25.509999999999998</v>
      </c>
      <c r="D29" s="9">
        <v>19.809999999999999</v>
      </c>
      <c r="E29" s="11">
        <v>5.43</v>
      </c>
      <c r="F29" s="10">
        <v>0.27</v>
      </c>
    </row>
    <row r="30" spans="1:6" ht="15.75" x14ac:dyDescent="0.25">
      <c r="A30" s="7" t="s">
        <v>31</v>
      </c>
      <c r="B30" s="8" t="s">
        <v>16</v>
      </c>
      <c r="C30" s="7">
        <f t="shared" si="4"/>
        <v>37.150000000000006</v>
      </c>
      <c r="D30" s="9">
        <v>28.85</v>
      </c>
      <c r="E30" s="11">
        <v>7.91</v>
      </c>
      <c r="F30" s="10">
        <v>0.39</v>
      </c>
    </row>
    <row r="31" spans="1:6" ht="15.75" x14ac:dyDescent="0.25">
      <c r="A31" s="7" t="s">
        <v>32</v>
      </c>
      <c r="B31" s="8" t="s">
        <v>16</v>
      </c>
      <c r="C31" s="9">
        <f>C32+C33+C34</f>
        <v>878</v>
      </c>
      <c r="D31" s="9">
        <v>681.81</v>
      </c>
      <c r="E31" s="9">
        <v>186.9</v>
      </c>
      <c r="F31" s="9">
        <v>9.2899999999999991</v>
      </c>
    </row>
    <row r="32" spans="1:6" ht="15.75" x14ac:dyDescent="0.25">
      <c r="A32" s="7" t="s">
        <v>30</v>
      </c>
      <c r="B32" s="8" t="s">
        <v>16</v>
      </c>
      <c r="C32" s="7">
        <f t="shared" ref="C32:C34" si="5">D32+E32+F32</f>
        <v>633.04</v>
      </c>
      <c r="D32" s="9">
        <v>491.59</v>
      </c>
      <c r="E32" s="11">
        <v>134.75</v>
      </c>
      <c r="F32" s="10">
        <v>6.7</v>
      </c>
    </row>
    <row r="33" spans="1:6" ht="15.75" x14ac:dyDescent="0.25">
      <c r="A33" s="7" t="s">
        <v>25</v>
      </c>
      <c r="B33" s="8" t="s">
        <v>16</v>
      </c>
      <c r="C33" s="7">
        <f t="shared" si="5"/>
        <v>139.27000000000001</v>
      </c>
      <c r="D33" s="9">
        <v>108.15</v>
      </c>
      <c r="E33" s="11">
        <v>29.65</v>
      </c>
      <c r="F33" s="10">
        <v>1.47</v>
      </c>
    </row>
    <row r="34" spans="1:6" ht="15.75" x14ac:dyDescent="0.25">
      <c r="A34" s="7" t="s">
        <v>33</v>
      </c>
      <c r="B34" s="8" t="s">
        <v>16</v>
      </c>
      <c r="C34" s="7">
        <f t="shared" si="5"/>
        <v>105.69</v>
      </c>
      <c r="D34" s="9">
        <v>82.07</v>
      </c>
      <c r="E34" s="11">
        <v>22.5</v>
      </c>
      <c r="F34" s="10">
        <v>1.1200000000000001</v>
      </c>
    </row>
    <row r="35" spans="1:6" ht="15.75" x14ac:dyDescent="0.25">
      <c r="A35" s="7" t="s">
        <v>34</v>
      </c>
      <c r="B35" s="8" t="s">
        <v>16</v>
      </c>
      <c r="C35" s="7"/>
      <c r="D35" s="9"/>
      <c r="E35" s="10"/>
      <c r="F35" s="10"/>
    </row>
    <row r="36" spans="1:6" ht="15.75" x14ac:dyDescent="0.25">
      <c r="A36" s="7" t="s">
        <v>30</v>
      </c>
      <c r="B36" s="8" t="s">
        <v>16</v>
      </c>
      <c r="C36" s="7"/>
      <c r="D36" s="9"/>
      <c r="E36" s="10"/>
      <c r="F36" s="10"/>
    </row>
    <row r="37" spans="1:6" ht="15.75" x14ac:dyDescent="0.25">
      <c r="A37" s="7" t="s">
        <v>25</v>
      </c>
      <c r="B37" s="8" t="s">
        <v>16</v>
      </c>
      <c r="C37" s="7"/>
      <c r="D37" s="9"/>
      <c r="E37" s="10"/>
      <c r="F37" s="10"/>
    </row>
    <row r="38" spans="1:6" ht="15.75" x14ac:dyDescent="0.25">
      <c r="A38" s="7" t="s">
        <v>33</v>
      </c>
      <c r="B38" s="8" t="s">
        <v>16</v>
      </c>
      <c r="C38" s="7"/>
      <c r="D38" s="9"/>
      <c r="E38" s="10"/>
      <c r="F38" s="10"/>
    </row>
    <row r="39" spans="1:6" ht="15.75" x14ac:dyDescent="0.25">
      <c r="A39" s="7" t="s">
        <v>35</v>
      </c>
      <c r="B39" s="8" t="s">
        <v>16</v>
      </c>
      <c r="C39" s="7"/>
      <c r="D39" s="9"/>
      <c r="E39" s="10"/>
      <c r="F39" s="10"/>
    </row>
    <row r="40" spans="1:6" ht="15.75" x14ac:dyDescent="0.25">
      <c r="A40" s="7" t="s">
        <v>36</v>
      </c>
      <c r="B40" s="8" t="s">
        <v>16</v>
      </c>
      <c r="C40" s="7"/>
      <c r="D40" s="9"/>
      <c r="E40" s="10"/>
      <c r="F40" s="10"/>
    </row>
    <row r="41" spans="1:6" ht="15.75" x14ac:dyDescent="0.25">
      <c r="A41" s="7" t="s">
        <v>37</v>
      </c>
      <c r="B41" s="8" t="s">
        <v>16</v>
      </c>
      <c r="C41" s="9">
        <f>C14+C31</f>
        <v>16979.97</v>
      </c>
      <c r="D41" s="12">
        <f>D14+D31</f>
        <v>12610.779999999999</v>
      </c>
      <c r="E41" s="9">
        <f t="shared" ref="E41:F41" si="6">E14+E31</f>
        <v>4162.2699999999995</v>
      </c>
      <c r="F41" s="9">
        <f t="shared" si="6"/>
        <v>206.92</v>
      </c>
    </row>
    <row r="42" spans="1:6" ht="15.75" x14ac:dyDescent="0.25">
      <c r="A42" s="7" t="s">
        <v>38</v>
      </c>
      <c r="B42" s="8" t="s">
        <v>16</v>
      </c>
      <c r="C42" s="9"/>
      <c r="D42" s="9"/>
      <c r="E42" s="9"/>
      <c r="F42" s="9"/>
    </row>
    <row r="43" spans="1:6" ht="45.6" customHeight="1" x14ac:dyDescent="0.25">
      <c r="A43" s="7" t="s">
        <v>39</v>
      </c>
      <c r="B43" s="8" t="s">
        <v>16</v>
      </c>
      <c r="C43" s="7">
        <f>D43+E43+F43</f>
        <v>679.33021901999996</v>
      </c>
      <c r="D43" s="7">
        <f>((D41-D26)*0.0328)/0.82</f>
        <v>504.43119999999999</v>
      </c>
      <c r="E43" s="7">
        <f>E41*0.040026</f>
        <v>166.59901901999999</v>
      </c>
      <c r="F43" s="7">
        <f>ROUND(((F41-F26)*0.04)/0.82,2)-1.79</f>
        <v>8.3000000000000007</v>
      </c>
    </row>
    <row r="44" spans="1:6" ht="15.75" x14ac:dyDescent="0.25">
      <c r="A44" s="7" t="s">
        <v>40</v>
      </c>
      <c r="B44" s="8" t="s">
        <v>16</v>
      </c>
      <c r="C44" s="9">
        <f>C41+C43</f>
        <v>17659.300219020002</v>
      </c>
      <c r="D44" s="9">
        <f>D41+D43</f>
        <v>13115.211199999998</v>
      </c>
      <c r="E44" s="9">
        <f>E41+E43</f>
        <v>4328.8690190199995</v>
      </c>
      <c r="F44" s="9">
        <f>F41+F43</f>
        <v>215.22</v>
      </c>
    </row>
    <row r="45" spans="1:6" ht="15.75" x14ac:dyDescent="0.25">
      <c r="A45" s="7"/>
      <c r="B45" s="8"/>
      <c r="C45" s="9"/>
      <c r="D45" s="9"/>
      <c r="E45" s="9"/>
      <c r="F45" s="9"/>
    </row>
    <row r="46" spans="1:6" ht="15.75" x14ac:dyDescent="0.25">
      <c r="A46" s="7" t="s">
        <v>41</v>
      </c>
      <c r="B46" s="8" t="s">
        <v>42</v>
      </c>
      <c r="C46" s="13">
        <f>C47+C49</f>
        <v>10409.523999999999</v>
      </c>
      <c r="D46" s="14"/>
      <c r="E46" s="14"/>
      <c r="F46" s="14"/>
    </row>
    <row r="47" spans="1:6" ht="28.5" customHeight="1" x14ac:dyDescent="0.25">
      <c r="A47" s="7" t="s">
        <v>43</v>
      </c>
      <c r="B47" s="8" t="s">
        <v>42</v>
      </c>
      <c r="C47" s="9">
        <v>2059.3040000000001</v>
      </c>
      <c r="D47" s="14"/>
      <c r="E47" s="14"/>
      <c r="F47" s="14"/>
    </row>
    <row r="48" spans="1:6" ht="15.75" x14ac:dyDescent="0.25">
      <c r="A48" s="7"/>
      <c r="B48" s="8"/>
      <c r="C48" s="15"/>
      <c r="D48" s="14"/>
      <c r="E48" s="14"/>
      <c r="F48" s="14"/>
    </row>
    <row r="49" spans="1:6" ht="31.5" x14ac:dyDescent="0.25">
      <c r="A49" s="7" t="s">
        <v>44</v>
      </c>
      <c r="B49" s="8" t="s">
        <v>42</v>
      </c>
      <c r="C49" s="9">
        <v>8350.2199999999993</v>
      </c>
      <c r="D49" s="14"/>
      <c r="E49" s="14"/>
      <c r="F49" s="14"/>
    </row>
    <row r="50" spans="1:6" ht="26.25" customHeight="1" x14ac:dyDescent="0.25">
      <c r="A50" s="14"/>
      <c r="B50" s="16"/>
      <c r="C50" s="14"/>
      <c r="D50" s="14"/>
      <c r="E50" s="14"/>
      <c r="F50" s="14"/>
    </row>
    <row r="51" spans="1:6" ht="33" customHeight="1" x14ac:dyDescent="0.25">
      <c r="A51" s="35" t="s">
        <v>54</v>
      </c>
      <c r="B51" s="36"/>
      <c r="C51" s="36"/>
      <c r="D51" s="36"/>
      <c r="E51" s="36"/>
      <c r="F51" s="37"/>
    </row>
    <row r="52" spans="1:6" ht="15.75" x14ac:dyDescent="0.25">
      <c r="A52" s="17" t="s">
        <v>45</v>
      </c>
      <c r="B52" s="18" t="s">
        <v>46</v>
      </c>
      <c r="C52" s="19">
        <v>2999.8199999999997</v>
      </c>
      <c r="D52" s="19">
        <v>1954.37</v>
      </c>
      <c r="E52" s="19">
        <v>1019.68</v>
      </c>
      <c r="F52" s="19">
        <v>25.77</v>
      </c>
    </row>
    <row r="53" spans="1:6" ht="15.75" x14ac:dyDescent="0.25">
      <c r="A53" s="17" t="s">
        <v>47</v>
      </c>
      <c r="B53" s="20" t="s">
        <v>46</v>
      </c>
      <c r="C53" s="21">
        <v>599.96</v>
      </c>
      <c r="D53" s="38"/>
      <c r="E53" s="38"/>
      <c r="F53" s="38"/>
    </row>
    <row r="54" spans="1:6" ht="31.5" x14ac:dyDescent="0.25">
      <c r="A54" s="22" t="s">
        <v>48</v>
      </c>
      <c r="B54" s="18" t="s">
        <v>46</v>
      </c>
      <c r="C54" s="23">
        <v>3599.7799999999997</v>
      </c>
      <c r="D54" s="38"/>
      <c r="E54" s="38"/>
      <c r="F54" s="38"/>
    </row>
    <row r="55" spans="1:6" ht="34.5" customHeight="1" x14ac:dyDescent="0.25">
      <c r="A55" s="39" t="s">
        <v>55</v>
      </c>
      <c r="B55" s="40"/>
      <c r="C55" s="40"/>
      <c r="D55" s="40"/>
      <c r="E55" s="40"/>
      <c r="F55" s="41"/>
    </row>
    <row r="56" spans="1:6" ht="15.75" x14ac:dyDescent="0.25">
      <c r="A56" s="24" t="s">
        <v>45</v>
      </c>
      <c r="B56" s="25" t="s">
        <v>46</v>
      </c>
      <c r="C56" s="26">
        <v>2689.56</v>
      </c>
      <c r="D56" s="14">
        <v>1707.44</v>
      </c>
      <c r="E56" s="26">
        <v>956.35</v>
      </c>
      <c r="F56" s="26">
        <v>25.77</v>
      </c>
    </row>
    <row r="57" spans="1:6" ht="15.75" x14ac:dyDescent="0.25">
      <c r="A57" s="24" t="s">
        <v>47</v>
      </c>
      <c r="B57" s="8" t="s">
        <v>46</v>
      </c>
      <c r="C57" s="26">
        <v>537.91</v>
      </c>
      <c r="D57" s="42"/>
      <c r="E57" s="42"/>
      <c r="F57" s="42"/>
    </row>
    <row r="58" spans="1:6" ht="31.5" x14ac:dyDescent="0.25">
      <c r="A58" s="27" t="s">
        <v>48</v>
      </c>
      <c r="B58" s="25" t="s">
        <v>46</v>
      </c>
      <c r="C58" s="26">
        <v>3227.47</v>
      </c>
      <c r="D58" s="42"/>
      <c r="E58" s="42"/>
      <c r="F58" s="43"/>
    </row>
    <row r="59" spans="1:6" ht="35.25" customHeight="1" x14ac:dyDescent="0.25">
      <c r="A59" s="44" t="s">
        <v>56</v>
      </c>
      <c r="B59" s="45"/>
      <c r="C59" s="28">
        <v>1.1153571587917726</v>
      </c>
      <c r="D59" s="10"/>
      <c r="E59" s="10"/>
      <c r="F59" s="10"/>
    </row>
    <row r="60" spans="1:6" ht="15.75" x14ac:dyDescent="0.25">
      <c r="C60" s="29"/>
      <c r="D60" s="30"/>
      <c r="E60" s="31"/>
      <c r="F60" s="31"/>
    </row>
    <row r="61" spans="1:6" ht="15.75" x14ac:dyDescent="0.25">
      <c r="C61" s="29"/>
      <c r="D61" s="30"/>
      <c r="E61" s="31"/>
      <c r="F61" s="31"/>
    </row>
    <row r="62" spans="1:6" ht="15.75" x14ac:dyDescent="0.25">
      <c r="A62" s="32"/>
      <c r="B62" s="32"/>
      <c r="C62" s="30"/>
      <c r="D62" s="30"/>
      <c r="E62" s="31"/>
      <c r="F62" s="31"/>
    </row>
    <row r="63" spans="1:6" ht="15.75" x14ac:dyDescent="0.25">
      <c r="A63" s="32" t="s">
        <v>49</v>
      </c>
      <c r="B63" s="32"/>
      <c r="D63" s="30" t="s">
        <v>50</v>
      </c>
      <c r="E63" s="31"/>
      <c r="F63" s="31"/>
    </row>
    <row r="64" spans="1:6" ht="15.75" x14ac:dyDescent="0.25">
      <c r="A64" s="32"/>
      <c r="B64" s="32"/>
      <c r="D64" s="30"/>
      <c r="E64" s="31"/>
      <c r="F64" s="31"/>
    </row>
    <row r="65" spans="1:6" ht="15.75" x14ac:dyDescent="0.25">
      <c r="A65" s="32"/>
      <c r="B65" s="32"/>
      <c r="D65" s="30"/>
      <c r="E65" s="31"/>
      <c r="F65" s="31"/>
    </row>
    <row r="66" spans="1:6" ht="15.75" x14ac:dyDescent="0.25">
      <c r="A66" s="32" t="s">
        <v>51</v>
      </c>
      <c r="B66" s="32"/>
      <c r="D66" s="30" t="s">
        <v>52</v>
      </c>
      <c r="E66" s="31"/>
      <c r="F66" s="31"/>
    </row>
    <row r="67" spans="1:6" ht="15.75" x14ac:dyDescent="0.25">
      <c r="A67" s="32" t="s">
        <v>53</v>
      </c>
      <c r="B67" s="32"/>
      <c r="C67" s="30"/>
      <c r="D67" s="30"/>
      <c r="E67" s="31"/>
      <c r="F67" s="31"/>
    </row>
    <row r="68" spans="1:6" ht="15.75" x14ac:dyDescent="0.25">
      <c r="A68" s="32"/>
      <c r="B68" s="32"/>
      <c r="C68" s="30"/>
      <c r="D68" s="30"/>
      <c r="E68" s="30"/>
      <c r="F68" s="31"/>
    </row>
    <row r="69" spans="1:6" ht="15.75" x14ac:dyDescent="0.25">
      <c r="A69" s="32"/>
      <c r="B69" s="32"/>
      <c r="C69" s="30"/>
      <c r="D69" s="30"/>
      <c r="E69" s="30"/>
      <c r="F69" s="31"/>
    </row>
    <row r="70" spans="1:6" ht="15.75" x14ac:dyDescent="0.25">
      <c r="A70" s="32"/>
      <c r="B70" s="32"/>
      <c r="C70" s="30"/>
      <c r="D70" s="30"/>
      <c r="E70" s="31"/>
      <c r="F70" s="31"/>
    </row>
    <row r="71" spans="1:6" ht="15.75" x14ac:dyDescent="0.25">
      <c r="A71" s="32"/>
      <c r="B71" s="32"/>
      <c r="C71" s="30"/>
      <c r="D71" s="30"/>
      <c r="E71" s="31"/>
      <c r="F71" s="31"/>
    </row>
    <row r="72" spans="1:6" ht="15.75" x14ac:dyDescent="0.25">
      <c r="A72" s="32"/>
      <c r="B72" s="32"/>
      <c r="C72" s="30"/>
      <c r="D72" s="30"/>
      <c r="E72" s="31"/>
      <c r="F72" s="31"/>
    </row>
    <row r="73" spans="1:6" x14ac:dyDescent="0.25">
      <c r="A73" s="33"/>
      <c r="B73" s="33"/>
      <c r="E73" s="34"/>
      <c r="F73" s="34"/>
    </row>
    <row r="74" spans="1:6" x14ac:dyDescent="0.25">
      <c r="A74" s="33"/>
      <c r="B74" s="33"/>
      <c r="E74" s="34"/>
      <c r="F74" s="34"/>
    </row>
    <row r="75" spans="1:6" x14ac:dyDescent="0.25">
      <c r="A75" s="33"/>
      <c r="B75" s="33"/>
      <c r="E75" s="34"/>
      <c r="F75" s="34"/>
    </row>
    <row r="76" spans="1:6" x14ac:dyDescent="0.25">
      <c r="C76" s="34"/>
      <c r="D76" s="34"/>
      <c r="E76" s="34"/>
      <c r="F76" s="34"/>
    </row>
  </sheetData>
  <mergeCells count="20">
    <mergeCell ref="A8:C8"/>
    <mergeCell ref="E8:F8"/>
    <mergeCell ref="E1:F1"/>
    <mergeCell ref="E2:F2"/>
    <mergeCell ref="E3:F3"/>
    <mergeCell ref="A5:F5"/>
    <mergeCell ref="A6:F6"/>
    <mergeCell ref="A9:C9"/>
    <mergeCell ref="E9:F9"/>
    <mergeCell ref="C10:F10"/>
    <mergeCell ref="A11:A13"/>
    <mergeCell ref="B11:B13"/>
    <mergeCell ref="C11:F11"/>
    <mergeCell ref="C12:C13"/>
    <mergeCell ref="D12:F12"/>
    <mergeCell ref="A51:F51"/>
    <mergeCell ref="D53:F54"/>
    <mergeCell ref="A55:F55"/>
    <mergeCell ref="D57:F58"/>
    <mergeCell ref="A59:B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 О.Н. Михайлова</dc:creator>
  <cp:lastModifiedBy>Ольга Николаевна О.Н. Михайлова</cp:lastModifiedBy>
  <dcterms:created xsi:type="dcterms:W3CDTF">2015-06-05T18:19:34Z</dcterms:created>
  <dcterms:modified xsi:type="dcterms:W3CDTF">2026-01-06T06:25:56Z</dcterms:modified>
</cp:coreProperties>
</file>